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lasicka suprava" sheetId="1" r:id="rId1"/>
    <sheet name="Motorovy vozen" sheetId="2" r:id="rId2"/>
  </sheets>
  <definedNames/>
  <calcPr fullCalcOnLoad="1"/>
</workbook>
</file>

<file path=xl/sharedStrings.xml><?xml version="1.0" encoding="utf-8"?>
<sst xmlns="http://schemas.openxmlformats.org/spreadsheetml/2006/main" count="168" uniqueCount="66">
  <si>
    <t>Porovnanie zaťaženia cestného a železničného dopravcu nákladami na použitie dopravnej cesty</t>
  </si>
  <si>
    <t>Náklady dopravcu na DC:</t>
  </si>
  <si>
    <t>Fixné náklady ročné:</t>
  </si>
  <si>
    <t>žiadne</t>
  </si>
  <si>
    <t>Sk/rok</t>
  </si>
  <si>
    <t>Diaľničná nálepka</t>
  </si>
  <si>
    <t>Variabilné náklady závislé na výkone:</t>
  </si>
  <si>
    <t>spotrebná daň z nafty základná (cestná doprava)</t>
  </si>
  <si>
    <t>Sk/l</t>
  </si>
  <si>
    <t xml:space="preserve">Poplatok za použitie ŽDC na 1. kategórii trate </t>
  </si>
  <si>
    <t>spotrebná daň z nafty zvýhodnená (železničná doprava)</t>
  </si>
  <si>
    <t xml:space="preserve">   A/ za jazdu každého vlaku</t>
  </si>
  <si>
    <t>Sk/vlak</t>
  </si>
  <si>
    <t>vyššie zaťaženie cestnej dopravy (rozdiel, z ktorého sú financované pozemné komunikácie</t>
  </si>
  <si>
    <t xml:space="preserve">   B/ za každý vlakový kilometer</t>
  </si>
  <si>
    <t>Sk/VLKM</t>
  </si>
  <si>
    <t xml:space="preserve">   C/ za každých 1000 hrubých tonokilometrov</t>
  </si>
  <si>
    <t>Sk/1000 HRTKM</t>
  </si>
  <si>
    <t>Prepočet na jednotku výkonu</t>
  </si>
  <si>
    <t>km</t>
  </si>
  <si>
    <t>Spotreba nafty</t>
  </si>
  <si>
    <t>l/100km</t>
  </si>
  <si>
    <t>Počet jázd - ročne</t>
  </si>
  <si>
    <t>jázd</t>
  </si>
  <si>
    <t>HRT</t>
  </si>
  <si>
    <t>Prepravná vzdialenosť ročne</t>
  </si>
  <si>
    <t>Spotreba nafty ročne</t>
  </si>
  <si>
    <t>litrov</t>
  </si>
  <si>
    <t>Ročné náklady cestného dopravcu:</t>
  </si>
  <si>
    <t>Zaplatená spotrebná daň (rozdiel na financovanie PK)</t>
  </si>
  <si>
    <t xml:space="preserve">Sk </t>
  </si>
  <si>
    <t>Sk</t>
  </si>
  <si>
    <t>Spolu ročne</t>
  </si>
  <si>
    <t>o dani z motorových vozidiel</t>
  </si>
  <si>
    <t xml:space="preserve">V zmysle zákona č.852/2004 Z.z. môže VÚC vo všeobecne záväznom právnom </t>
  </si>
  <si>
    <t>nariadení oslobodiť od tejto dane vozidlo linkovej osobnej dopravy v rozsahu záväzku verejnej služby</t>
  </si>
  <si>
    <t>Počet prepravovaných osôb</t>
  </si>
  <si>
    <t>osôb</t>
  </si>
  <si>
    <t>Prepravná vzdialenosť - jeden smer plná obsadenosť</t>
  </si>
  <si>
    <t xml:space="preserve">                                  opačný smer plná obsadenosť</t>
  </si>
  <si>
    <t>Počet prepravených cestujúcich - ročne</t>
  </si>
  <si>
    <t>Náklady na prepravenú osobu na relácii</t>
  </si>
  <si>
    <t>Sk/osobu za rok</t>
  </si>
  <si>
    <t>Počet osôb - 1 smer</t>
  </si>
  <si>
    <t>Hmotnosť vlaku (vrátane HDV a cestujúcich)</t>
  </si>
  <si>
    <t>osobokm</t>
  </si>
  <si>
    <t>Sk/oskm</t>
  </si>
  <si>
    <t>Prepravný výkon (osobokilometre) - ročne</t>
  </si>
  <si>
    <t>Počet jázd ročne</t>
  </si>
  <si>
    <t>Náklady na dopravnú cestu na osobokm</t>
  </si>
  <si>
    <t>Náklady na dopravnú cestu na osobokilometer</t>
  </si>
  <si>
    <t>obsadenosť súpravy</t>
  </si>
  <si>
    <t>B/ Železničný dopravca (mot. vozeň radu 810)</t>
  </si>
  <si>
    <t xml:space="preserve">Poplatok za použitie ŽDC na 3. kategórii trate </t>
  </si>
  <si>
    <t>Hmotnosť mot. vozňa (vrátane cestujúcich)</t>
  </si>
  <si>
    <t>Prepravná vzdialenosť - jeden smer</t>
  </si>
  <si>
    <t xml:space="preserve">                                  opačný smer</t>
  </si>
  <si>
    <r>
      <t xml:space="preserve">Cestná daň </t>
    </r>
    <r>
      <rPr>
        <vertAlign val="superscript"/>
        <sz val="10"/>
        <rFont val="Arial Narrow"/>
        <family val="2"/>
      </rPr>
      <t>1)</t>
    </r>
  </si>
  <si>
    <r>
      <t>1)</t>
    </r>
    <r>
      <rPr>
        <sz val="10"/>
        <rFont val="Arial Narrow"/>
        <family val="2"/>
      </rPr>
      <t xml:space="preserve"> Výška dane je určená v zmysle nariadenia BSK č.7/2004 z 15.12. 2004</t>
    </r>
  </si>
  <si>
    <t>B/ Železničný dopravca (Os vlak, 5 vozňov)</t>
  </si>
  <si>
    <t>Náklady železničného dopravcu za použitie ŽDC:</t>
  </si>
  <si>
    <t xml:space="preserve"> A/ za jazdu každého vlaku</t>
  </si>
  <si>
    <t xml:space="preserve"> C/ za tonkilometre</t>
  </si>
  <si>
    <t xml:space="preserve"> B/ za vlakové kilometre</t>
  </si>
  <si>
    <t>Čiastkové ročné náklady dopravcu za použitie ŽDC:</t>
  </si>
  <si>
    <t>A/ Cestný dopravca (autobus Karosa, 45 miest na sedenie)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</si>
</sst>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\ ###\ ##0"/>
    <numFmt numFmtId="175" formatCode="#,##0.00\ &quot;Sk&quot;"/>
    <numFmt numFmtId="176" formatCode="#,##0.00\ _S_k"/>
    <numFmt numFmtId="177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21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3" fontId="4" fillId="0" borderId="5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4" fillId="0" borderId="6" xfId="21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workbookViewId="0" topLeftCell="A1">
      <pane ySplit="3" topLeftCell="BM4" activePane="bottomLeft" state="frozen"/>
      <selection pane="topLeft" activeCell="B20" sqref="B20"/>
      <selection pane="bottomLeft" activeCell="A1" sqref="A1"/>
    </sheetView>
  </sheetViews>
  <sheetFormatPr defaultColWidth="9.140625" defaultRowHeight="12.75"/>
  <cols>
    <col min="1" max="1" width="47.140625" style="2" customWidth="1"/>
    <col min="2" max="2" width="12.00390625" style="2" customWidth="1"/>
    <col min="3" max="3" width="12.28125" style="2" customWidth="1"/>
    <col min="4" max="4" width="3.8515625" style="2" customWidth="1"/>
    <col min="5" max="5" width="45.7109375" style="2" customWidth="1"/>
    <col min="6" max="6" width="10.140625" style="2" bestFit="1" customWidth="1"/>
    <col min="7" max="16384" width="9.140625" style="2" customWidth="1"/>
  </cols>
  <sheetData>
    <row r="1" ht="12.75">
      <c r="A1" s="1" t="s">
        <v>0</v>
      </c>
    </row>
    <row r="3" spans="1:7" ht="12.75">
      <c r="A3" s="28" t="s">
        <v>65</v>
      </c>
      <c r="B3" s="27"/>
      <c r="C3" s="27"/>
      <c r="D3" s="27"/>
      <c r="E3" s="28" t="s">
        <v>59</v>
      </c>
      <c r="F3" s="27"/>
      <c r="G3" s="27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4" t="s">
        <v>1</v>
      </c>
      <c r="B5" s="3"/>
      <c r="C5" s="3"/>
      <c r="D5" s="3"/>
      <c r="E5" s="4" t="s">
        <v>1</v>
      </c>
      <c r="F5" s="3"/>
      <c r="G5" s="3"/>
    </row>
    <row r="6" spans="1:7" ht="12.75">
      <c r="A6" s="5" t="s">
        <v>2</v>
      </c>
      <c r="B6" s="3"/>
      <c r="C6" s="3"/>
      <c r="D6" s="3"/>
      <c r="E6" s="5" t="s">
        <v>2</v>
      </c>
      <c r="F6" s="3" t="s">
        <v>3</v>
      </c>
      <c r="G6" s="3"/>
    </row>
    <row r="7" spans="1:7" ht="15">
      <c r="A7" s="3" t="s">
        <v>57</v>
      </c>
      <c r="B7" s="3">
        <v>19900</v>
      </c>
      <c r="C7" s="3" t="s">
        <v>4</v>
      </c>
      <c r="D7" s="3"/>
      <c r="E7" s="3"/>
      <c r="F7" s="3"/>
      <c r="G7" s="3"/>
    </row>
    <row r="8" spans="1:7" ht="12.75">
      <c r="A8" s="3" t="s">
        <v>5</v>
      </c>
      <c r="B8" s="3">
        <v>15000</v>
      </c>
      <c r="C8" s="3" t="s">
        <v>4</v>
      </c>
      <c r="D8" s="3"/>
      <c r="E8" s="5" t="s">
        <v>6</v>
      </c>
      <c r="F8" s="3"/>
      <c r="G8" s="3"/>
    </row>
    <row r="9" spans="1:7" ht="12.75">
      <c r="A9" s="3"/>
      <c r="B9" s="3"/>
      <c r="C9" s="3"/>
      <c r="D9" s="3"/>
      <c r="E9" s="3" t="s">
        <v>9</v>
      </c>
      <c r="F9" s="3"/>
      <c r="G9" s="3"/>
    </row>
    <row r="10" spans="1:7" ht="12.75">
      <c r="A10" s="5" t="s">
        <v>6</v>
      </c>
      <c r="B10" s="3"/>
      <c r="C10" s="3"/>
      <c r="D10" s="3"/>
      <c r="E10" s="3" t="s">
        <v>11</v>
      </c>
      <c r="F10" s="6">
        <v>178.15</v>
      </c>
      <c r="G10" s="3" t="s">
        <v>12</v>
      </c>
    </row>
    <row r="11" spans="1:7" ht="12.75">
      <c r="A11" s="3" t="s">
        <v>7</v>
      </c>
      <c r="B11" s="6">
        <v>14.5</v>
      </c>
      <c r="C11" s="3" t="s">
        <v>8</v>
      </c>
      <c r="D11" s="3"/>
      <c r="E11" s="10" t="s">
        <v>14</v>
      </c>
      <c r="F11" s="11">
        <v>48.74</v>
      </c>
      <c r="G11" s="10" t="s">
        <v>15</v>
      </c>
    </row>
    <row r="12" spans="1:7" ht="12.75">
      <c r="A12" s="3" t="s">
        <v>10</v>
      </c>
      <c r="B12" s="6">
        <v>6.8</v>
      </c>
      <c r="C12" s="3" t="s">
        <v>8</v>
      </c>
      <c r="D12" s="3"/>
      <c r="E12" s="3" t="s">
        <v>16</v>
      </c>
      <c r="F12" s="6">
        <v>22.69</v>
      </c>
      <c r="G12" s="3" t="s">
        <v>17</v>
      </c>
    </row>
    <row r="13" spans="1:7" ht="25.5">
      <c r="A13" s="7" t="s">
        <v>13</v>
      </c>
      <c r="B13" s="8">
        <f>B11-B12</f>
        <v>7.7</v>
      </c>
      <c r="C13" s="9" t="s">
        <v>8</v>
      </c>
      <c r="D13" s="3"/>
      <c r="E13" s="3"/>
      <c r="F13" s="6"/>
      <c r="G13" s="3"/>
    </row>
    <row r="14" spans="1:7" ht="12.75">
      <c r="A14" s="12"/>
      <c r="B14" s="3"/>
      <c r="C14" s="3"/>
      <c r="D14" s="3"/>
      <c r="E14" s="13" t="s">
        <v>18</v>
      </c>
      <c r="F14" s="3"/>
      <c r="G14" s="3"/>
    </row>
    <row r="15" spans="1:7" ht="12.75">
      <c r="A15" s="12"/>
      <c r="B15" s="3"/>
      <c r="C15" s="3"/>
      <c r="D15" s="3"/>
      <c r="E15" s="3" t="s">
        <v>55</v>
      </c>
      <c r="F15" s="3">
        <f>B19</f>
        <v>80</v>
      </c>
      <c r="G15" s="3" t="s">
        <v>19</v>
      </c>
    </row>
    <row r="16" spans="1:7" ht="13.5" customHeight="1">
      <c r="A16" s="13" t="s">
        <v>18</v>
      </c>
      <c r="B16" s="3"/>
      <c r="C16" s="3"/>
      <c r="D16" s="3"/>
      <c r="E16" s="3" t="s">
        <v>56</v>
      </c>
      <c r="F16" s="3">
        <f>F15</f>
        <v>80</v>
      </c>
      <c r="G16" s="3" t="s">
        <v>19</v>
      </c>
    </row>
    <row r="17" spans="1:7" ht="12.75">
      <c r="A17" s="3" t="s">
        <v>36</v>
      </c>
      <c r="B17" s="3">
        <v>22</v>
      </c>
      <c r="C17" s="3" t="s">
        <v>37</v>
      </c>
      <c r="D17" s="3"/>
      <c r="E17" s="3" t="s">
        <v>51</v>
      </c>
      <c r="F17" s="14">
        <v>0.5</v>
      </c>
      <c r="G17" s="3"/>
    </row>
    <row r="18" spans="1:7" ht="12.75">
      <c r="A18" s="3" t="s">
        <v>20</v>
      </c>
      <c r="B18" s="3">
        <v>20</v>
      </c>
      <c r="C18" s="3" t="s">
        <v>21</v>
      </c>
      <c r="D18" s="3"/>
      <c r="E18" s="3" t="s">
        <v>43</v>
      </c>
      <c r="F18" s="3">
        <f>88*5*F17</f>
        <v>220</v>
      </c>
      <c r="G18" s="3" t="s">
        <v>37</v>
      </c>
    </row>
    <row r="19" spans="1:7" ht="12.75">
      <c r="A19" s="3" t="s">
        <v>38</v>
      </c>
      <c r="B19" s="3">
        <v>80</v>
      </c>
      <c r="C19" s="3" t="s">
        <v>19</v>
      </c>
      <c r="D19" s="3"/>
      <c r="E19" s="3" t="s">
        <v>44</v>
      </c>
      <c r="F19" s="15">
        <f>85+(38+0.08*88)*5</f>
        <v>310.2</v>
      </c>
      <c r="G19" s="16" t="s">
        <v>24</v>
      </c>
    </row>
    <row r="20" spans="1:7" ht="12.75">
      <c r="A20" s="3" t="s">
        <v>39</v>
      </c>
      <c r="B20" s="3">
        <f>B19</f>
        <v>80</v>
      </c>
      <c r="C20" s="3" t="s">
        <v>19</v>
      </c>
      <c r="D20" s="3"/>
      <c r="E20" s="3" t="s">
        <v>47</v>
      </c>
      <c r="F20" s="3">
        <f>F15*F18*F21</f>
        <v>9152000</v>
      </c>
      <c r="G20" s="3" t="s">
        <v>45</v>
      </c>
    </row>
    <row r="21" spans="1:7" ht="12.75">
      <c r="A21" s="3" t="s">
        <v>22</v>
      </c>
      <c r="B21" s="3">
        <f>260*2</f>
        <v>520</v>
      </c>
      <c r="C21" s="3" t="s">
        <v>23</v>
      </c>
      <c r="D21" s="3"/>
      <c r="E21" s="3" t="s">
        <v>48</v>
      </c>
      <c r="F21" s="3">
        <f>260*2</f>
        <v>520</v>
      </c>
      <c r="G21" s="3"/>
    </row>
    <row r="22" spans="1:4" ht="12.75">
      <c r="A22" s="3" t="s">
        <v>25</v>
      </c>
      <c r="B22" s="3">
        <f>B19*B21</f>
        <v>41600</v>
      </c>
      <c r="C22" s="3" t="s">
        <v>19</v>
      </c>
      <c r="D22" s="3"/>
    </row>
    <row r="23" spans="1:5" ht="12.75">
      <c r="A23" s="3" t="s">
        <v>40</v>
      </c>
      <c r="B23" s="3">
        <f>B21*B17</f>
        <v>11440</v>
      </c>
      <c r="C23" s="3" t="s">
        <v>37</v>
      </c>
      <c r="D23" s="3"/>
      <c r="E23" s="1" t="s">
        <v>64</v>
      </c>
    </row>
    <row r="24" spans="1:7" ht="12.75">
      <c r="A24" s="3" t="s">
        <v>47</v>
      </c>
      <c r="B24" s="3">
        <f>B17*B19*B21</f>
        <v>915200</v>
      </c>
      <c r="C24" s="3" t="s">
        <v>45</v>
      </c>
      <c r="D24" s="3"/>
      <c r="E24" s="3" t="s">
        <v>61</v>
      </c>
      <c r="F24" s="6">
        <f>F10*F21</f>
        <v>92638</v>
      </c>
      <c r="G24" s="3"/>
    </row>
    <row r="25" spans="1:7" ht="12.75">
      <c r="A25" s="3" t="s">
        <v>26</v>
      </c>
      <c r="B25" s="3">
        <f>B22*B18/100</f>
        <v>8320</v>
      </c>
      <c r="C25" s="3" t="s">
        <v>27</v>
      </c>
      <c r="D25" s="3"/>
      <c r="E25" s="3" t="s">
        <v>63</v>
      </c>
      <c r="F25" s="6">
        <f>(F15+F16)*260*F11</f>
        <v>2027584</v>
      </c>
      <c r="G25" s="3"/>
    </row>
    <row r="26" spans="1:18" ht="12.75">
      <c r="A26" s="5" t="s">
        <v>28</v>
      </c>
      <c r="B26" s="3"/>
      <c r="C26" s="3"/>
      <c r="D26" s="3"/>
      <c r="E26" s="2" t="s">
        <v>62</v>
      </c>
      <c r="F26" s="29">
        <f>(F15+F16)*260*F19*F12/1000</f>
        <v>292799.0208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 t="s">
        <v>29</v>
      </c>
      <c r="B27" s="3">
        <f>B25*B13</f>
        <v>64064</v>
      </c>
      <c r="C27" s="3" t="s">
        <v>4</v>
      </c>
      <c r="D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 t="str">
        <f>A7</f>
        <v>Cestná daň 1)</v>
      </c>
      <c r="B28" s="3">
        <f>B7</f>
        <v>19900</v>
      </c>
      <c r="C28" s="3" t="s">
        <v>31</v>
      </c>
      <c r="D28" s="3"/>
      <c r="E28" s="17"/>
      <c r="F28" s="18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19" t="str">
        <f>A8</f>
        <v>Diaľničná nálepka</v>
      </c>
      <c r="B29" s="19">
        <f>B8</f>
        <v>15000</v>
      </c>
      <c r="C29" s="19" t="s">
        <v>31</v>
      </c>
      <c r="D29" s="3"/>
      <c r="E29" s="13" t="s">
        <v>60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13" t="s">
        <v>32</v>
      </c>
      <c r="B30" s="13">
        <f>SUM(B27:B29)</f>
        <v>98964</v>
      </c>
      <c r="C30" s="13" t="s">
        <v>4</v>
      </c>
      <c r="D30" s="3"/>
      <c r="E30" s="3"/>
      <c r="F30" s="13">
        <f>SUM(F24:F29)</f>
        <v>2413021.0208</v>
      </c>
      <c r="G30" s="13" t="s">
        <v>30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13"/>
      <c r="B31" s="13"/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3.5" thickBot="1">
      <c r="A32" s="3" t="s">
        <v>41</v>
      </c>
      <c r="B32" s="20">
        <f>B30/(B17*B21)</f>
        <v>8.650699300699301</v>
      </c>
      <c r="C32" s="13" t="s">
        <v>42</v>
      </c>
      <c r="D32" s="3"/>
      <c r="E32" s="3" t="s">
        <v>41</v>
      </c>
      <c r="F32" s="20">
        <f>F30/F21/F18</f>
        <v>21.09284109090909</v>
      </c>
      <c r="G32" s="13" t="s">
        <v>42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8" ht="13.5" thickBot="1">
      <c r="A33" s="21" t="s">
        <v>49</v>
      </c>
      <c r="B33" s="22">
        <f>B30/B24</f>
        <v>0.10813374125874126</v>
      </c>
      <c r="C33" s="23" t="s">
        <v>46</v>
      </c>
      <c r="D33" s="24"/>
      <c r="E33" s="23" t="s">
        <v>50</v>
      </c>
      <c r="F33" s="25">
        <f>F30/F20</f>
        <v>0.26366051363636367</v>
      </c>
      <c r="G33" s="23" t="s">
        <v>46</v>
      </c>
      <c r="H33" s="24"/>
    </row>
    <row r="34" spans="1:7" ht="12.75">
      <c r="A34" s="3"/>
      <c r="B34" s="1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13"/>
      <c r="F36" s="3"/>
      <c r="G36" s="3"/>
    </row>
    <row r="37" ht="15">
      <c r="A37" s="26" t="s">
        <v>58</v>
      </c>
    </row>
    <row r="38" ht="12.75">
      <c r="A38" s="2" t="s">
        <v>33</v>
      </c>
    </row>
    <row r="39" ht="12.75">
      <c r="A39" s="2" t="s">
        <v>34</v>
      </c>
    </row>
    <row r="40" ht="12.75">
      <c r="A40" s="2" t="s">
        <v>35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workbookViewId="0" topLeftCell="A1">
      <pane ySplit="3" topLeftCell="BM4" activePane="bottomLeft" state="frozen"/>
      <selection pane="topLeft" activeCell="B20" sqref="B20"/>
      <selection pane="bottomLeft" activeCell="A1" sqref="A1"/>
    </sheetView>
  </sheetViews>
  <sheetFormatPr defaultColWidth="9.140625" defaultRowHeight="12.75"/>
  <cols>
    <col min="1" max="1" width="47.140625" style="2" customWidth="1"/>
    <col min="2" max="2" width="12.00390625" style="2" customWidth="1"/>
    <col min="3" max="3" width="12.28125" style="2" customWidth="1"/>
    <col min="4" max="4" width="3.8515625" style="2" customWidth="1"/>
    <col min="5" max="5" width="45.7109375" style="2" customWidth="1"/>
    <col min="6" max="6" width="10.00390625" style="2" bestFit="1" customWidth="1"/>
    <col min="7" max="16384" width="9.140625" style="2" customWidth="1"/>
  </cols>
  <sheetData>
    <row r="1" ht="12.75">
      <c r="A1" s="1" t="s">
        <v>0</v>
      </c>
    </row>
    <row r="3" spans="1:7" ht="12.75">
      <c r="A3" s="28" t="s">
        <v>65</v>
      </c>
      <c r="B3" s="27"/>
      <c r="C3" s="27"/>
      <c r="D3" s="27"/>
      <c r="E3" s="28" t="s">
        <v>52</v>
      </c>
      <c r="F3" s="27"/>
      <c r="G3" s="27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4" t="s">
        <v>1</v>
      </c>
      <c r="B5" s="3"/>
      <c r="C5" s="3"/>
      <c r="D5" s="3"/>
      <c r="E5" s="4" t="s">
        <v>1</v>
      </c>
      <c r="F5" s="3"/>
      <c r="G5" s="3"/>
    </row>
    <row r="6" spans="1:7" ht="12.75">
      <c r="A6" s="5" t="s">
        <v>2</v>
      </c>
      <c r="B6" s="3"/>
      <c r="C6" s="3"/>
      <c r="D6" s="3"/>
      <c r="E6" s="5" t="s">
        <v>2</v>
      </c>
      <c r="F6" s="3" t="s">
        <v>3</v>
      </c>
      <c r="G6" s="3"/>
    </row>
    <row r="7" spans="1:7" ht="15">
      <c r="A7" s="3" t="s">
        <v>57</v>
      </c>
      <c r="B7" s="3">
        <v>19900</v>
      </c>
      <c r="C7" s="3" t="s">
        <v>4</v>
      </c>
      <c r="D7" s="3"/>
      <c r="E7" s="3"/>
      <c r="F7" s="3"/>
      <c r="G7" s="3"/>
    </row>
    <row r="8" spans="1:7" ht="12.75">
      <c r="A8" s="3" t="s">
        <v>5</v>
      </c>
      <c r="B8" s="3">
        <v>15000</v>
      </c>
      <c r="C8" s="3" t="s">
        <v>4</v>
      </c>
      <c r="D8" s="3"/>
      <c r="E8" s="5" t="s">
        <v>6</v>
      </c>
      <c r="F8" s="3"/>
      <c r="G8" s="3"/>
    </row>
    <row r="9" spans="1:7" ht="12.75">
      <c r="A9" s="3"/>
      <c r="B9" s="3"/>
      <c r="C9" s="3"/>
      <c r="D9" s="3"/>
      <c r="E9" s="3" t="s">
        <v>53</v>
      </c>
      <c r="F9" s="3"/>
      <c r="G9" s="3"/>
    </row>
    <row r="10" spans="1:7" ht="12.75">
      <c r="A10" s="5" t="s">
        <v>6</v>
      </c>
      <c r="B10" s="3"/>
      <c r="C10" s="3"/>
      <c r="D10" s="3"/>
      <c r="E10" s="3" t="s">
        <v>11</v>
      </c>
      <c r="F10" s="6">
        <v>178.15</v>
      </c>
      <c r="G10" s="3" t="s">
        <v>12</v>
      </c>
    </row>
    <row r="11" spans="1:7" ht="12.75">
      <c r="A11" s="3" t="s">
        <v>7</v>
      </c>
      <c r="B11" s="6">
        <v>14.5</v>
      </c>
      <c r="C11" s="3" t="s">
        <v>8</v>
      </c>
      <c r="D11" s="3"/>
      <c r="E11" s="10" t="s">
        <v>14</v>
      </c>
      <c r="F11" s="11">
        <v>42.86</v>
      </c>
      <c r="G11" s="10" t="s">
        <v>15</v>
      </c>
    </row>
    <row r="12" spans="1:7" ht="12.75">
      <c r="A12" s="3" t="s">
        <v>10</v>
      </c>
      <c r="B12" s="6">
        <v>6.8</v>
      </c>
      <c r="C12" s="3" t="s">
        <v>8</v>
      </c>
      <c r="D12" s="3"/>
      <c r="E12" s="3" t="s">
        <v>16</v>
      </c>
      <c r="F12" s="6">
        <v>17.65</v>
      </c>
      <c r="G12" s="3" t="s">
        <v>17</v>
      </c>
    </row>
    <row r="13" spans="1:7" ht="25.5">
      <c r="A13" s="7" t="s">
        <v>13</v>
      </c>
      <c r="B13" s="8">
        <f>B11-B12</f>
        <v>7.7</v>
      </c>
      <c r="C13" s="9" t="s">
        <v>8</v>
      </c>
      <c r="D13" s="3"/>
      <c r="E13" s="3"/>
      <c r="F13" s="6"/>
      <c r="G13" s="3"/>
    </row>
    <row r="14" spans="1:7" ht="12.75">
      <c r="A14" s="12"/>
      <c r="B14" s="3"/>
      <c r="C14" s="3"/>
      <c r="D14" s="3"/>
      <c r="E14" s="13" t="s">
        <v>18</v>
      </c>
      <c r="F14" s="3"/>
      <c r="G14" s="3"/>
    </row>
    <row r="15" spans="1:7" ht="12.75">
      <c r="A15" s="12"/>
      <c r="B15" s="3"/>
      <c r="C15" s="3"/>
      <c r="D15" s="3"/>
      <c r="E15" s="3" t="s">
        <v>55</v>
      </c>
      <c r="F15" s="3">
        <f>B19</f>
        <v>80</v>
      </c>
      <c r="G15" s="3" t="s">
        <v>19</v>
      </c>
    </row>
    <row r="16" spans="1:7" ht="13.5" customHeight="1">
      <c r="A16" s="13" t="s">
        <v>18</v>
      </c>
      <c r="B16" s="3"/>
      <c r="C16" s="3"/>
      <c r="D16" s="3"/>
      <c r="E16" s="3" t="s">
        <v>56</v>
      </c>
      <c r="F16" s="3">
        <f>F15</f>
        <v>80</v>
      </c>
      <c r="G16" s="3" t="s">
        <v>19</v>
      </c>
    </row>
    <row r="17" spans="1:7" ht="12.75">
      <c r="A17" s="3" t="s">
        <v>36</v>
      </c>
      <c r="B17" s="3">
        <v>22</v>
      </c>
      <c r="C17" s="3" t="s">
        <v>37</v>
      </c>
      <c r="D17" s="3"/>
      <c r="E17" s="3" t="s">
        <v>51</v>
      </c>
      <c r="F17" s="14">
        <v>0.5</v>
      </c>
      <c r="G17" s="3"/>
    </row>
    <row r="18" spans="1:7" ht="12.75">
      <c r="A18" s="3" t="s">
        <v>20</v>
      </c>
      <c r="B18" s="3">
        <v>20</v>
      </c>
      <c r="C18" s="3" t="s">
        <v>21</v>
      </c>
      <c r="D18" s="3"/>
      <c r="E18" s="3" t="s">
        <v>43</v>
      </c>
      <c r="F18" s="3">
        <f>55*F17</f>
        <v>27.5</v>
      </c>
      <c r="G18" s="3" t="s">
        <v>37</v>
      </c>
    </row>
    <row r="19" spans="1:7" ht="12.75">
      <c r="A19" s="3" t="s">
        <v>38</v>
      </c>
      <c r="B19" s="3">
        <v>80</v>
      </c>
      <c r="C19" s="3" t="s">
        <v>19</v>
      </c>
      <c r="D19" s="3"/>
      <c r="E19" s="3" t="s">
        <v>54</v>
      </c>
      <c r="F19" s="15">
        <f>20+0.08*55</f>
        <v>24.4</v>
      </c>
      <c r="G19" s="16" t="s">
        <v>24</v>
      </c>
    </row>
    <row r="20" spans="1:7" ht="12.75">
      <c r="A20" s="3" t="s">
        <v>39</v>
      </c>
      <c r="B20" s="3">
        <f>B19</f>
        <v>80</v>
      </c>
      <c r="C20" s="3" t="s">
        <v>19</v>
      </c>
      <c r="D20" s="3"/>
      <c r="E20" s="3" t="s">
        <v>47</v>
      </c>
      <c r="F20" s="3">
        <f>F15*F18*F21</f>
        <v>1144000</v>
      </c>
      <c r="G20" s="3" t="s">
        <v>45</v>
      </c>
    </row>
    <row r="21" spans="1:7" ht="12.75">
      <c r="A21" s="3" t="s">
        <v>22</v>
      </c>
      <c r="B21" s="3">
        <f>260*2</f>
        <v>520</v>
      </c>
      <c r="C21" s="3" t="s">
        <v>23</v>
      </c>
      <c r="D21" s="3"/>
      <c r="E21" s="3" t="s">
        <v>48</v>
      </c>
      <c r="F21" s="3">
        <f>260*2</f>
        <v>520</v>
      </c>
      <c r="G21" s="3"/>
    </row>
    <row r="22" spans="1:4" ht="12.75">
      <c r="A22" s="3" t="s">
        <v>25</v>
      </c>
      <c r="B22" s="3">
        <f>B19*B21</f>
        <v>41600</v>
      </c>
      <c r="C22" s="3" t="s">
        <v>19</v>
      </c>
      <c r="D22" s="3"/>
    </row>
    <row r="23" spans="1:5" ht="12.75">
      <c r="A23" s="3" t="s">
        <v>40</v>
      </c>
      <c r="B23" s="3">
        <f>B21*B17</f>
        <v>11440</v>
      </c>
      <c r="C23" s="3" t="s">
        <v>37</v>
      </c>
      <c r="D23" s="3"/>
      <c r="E23" s="1" t="s">
        <v>64</v>
      </c>
    </row>
    <row r="24" spans="1:7" ht="12.75">
      <c r="A24" s="3" t="s">
        <v>47</v>
      </c>
      <c r="B24" s="3">
        <f>B17*B19*B21</f>
        <v>915200</v>
      </c>
      <c r="C24" s="3" t="s">
        <v>45</v>
      </c>
      <c r="D24" s="3"/>
      <c r="E24" s="3" t="s">
        <v>61</v>
      </c>
      <c r="F24" s="6">
        <f>F10*F21</f>
        <v>92638</v>
      </c>
      <c r="G24" s="3"/>
    </row>
    <row r="25" spans="1:7" ht="12.75">
      <c r="A25" s="3" t="s">
        <v>26</v>
      </c>
      <c r="B25" s="3">
        <f>B22*B18/100</f>
        <v>8320</v>
      </c>
      <c r="C25" s="3" t="s">
        <v>27</v>
      </c>
      <c r="D25" s="3"/>
      <c r="E25" s="3" t="s">
        <v>63</v>
      </c>
      <c r="F25" s="6">
        <f>(F15+F16)*260*F11</f>
        <v>1782976</v>
      </c>
      <c r="G25" s="3"/>
    </row>
    <row r="26" spans="1:18" ht="12.75">
      <c r="A26" s="5" t="s">
        <v>28</v>
      </c>
      <c r="B26" s="3"/>
      <c r="C26" s="3"/>
      <c r="D26" s="3"/>
      <c r="E26" s="2" t="s">
        <v>62</v>
      </c>
      <c r="F26" s="29">
        <f>(F15+F16)*260*F19*F12/1000</f>
        <v>17915.455999999995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 t="s">
        <v>29</v>
      </c>
      <c r="B27" s="3">
        <f>B25*B13</f>
        <v>64064</v>
      </c>
      <c r="C27" s="3" t="s">
        <v>4</v>
      </c>
      <c r="D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 t="str">
        <f>A7</f>
        <v>Cestná daň 1)</v>
      </c>
      <c r="B28" s="3">
        <f>B7</f>
        <v>19900</v>
      </c>
      <c r="C28" s="3" t="s">
        <v>31</v>
      </c>
      <c r="D28" s="3"/>
      <c r="E28" s="17"/>
      <c r="F28" s="18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19" t="str">
        <f>A8</f>
        <v>Diaľničná nálepka</v>
      </c>
      <c r="B29" s="19">
        <f>B8</f>
        <v>15000</v>
      </c>
      <c r="C29" s="19" t="s">
        <v>31</v>
      </c>
      <c r="D29" s="3"/>
      <c r="E29" s="13" t="s">
        <v>60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13" t="s">
        <v>32</v>
      </c>
      <c r="B30" s="13">
        <f>SUM(B27:B29)</f>
        <v>98964</v>
      </c>
      <c r="C30" s="13" t="s">
        <v>4</v>
      </c>
      <c r="D30" s="3"/>
      <c r="E30" s="3"/>
      <c r="F30" s="13">
        <f>SUM(F24:F29)</f>
        <v>1893529.456</v>
      </c>
      <c r="G30" s="13" t="s">
        <v>30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13"/>
      <c r="B31" s="13"/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3.5" thickBot="1">
      <c r="A32" s="3" t="s">
        <v>41</v>
      </c>
      <c r="B32" s="20">
        <f>B30/(B17*B21)</f>
        <v>8.650699300699301</v>
      </c>
      <c r="C32" s="13" t="s">
        <v>42</v>
      </c>
      <c r="D32" s="3"/>
      <c r="E32" s="3" t="s">
        <v>41</v>
      </c>
      <c r="F32" s="20">
        <f>F30/F21/F18</f>
        <v>132.41464727272728</v>
      </c>
      <c r="G32" s="13" t="s">
        <v>42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8" ht="13.5" thickBot="1">
      <c r="A33" s="21" t="s">
        <v>49</v>
      </c>
      <c r="B33" s="22">
        <f>B30/B24</f>
        <v>0.10813374125874126</v>
      </c>
      <c r="C33" s="23" t="s">
        <v>46</v>
      </c>
      <c r="D33" s="24"/>
      <c r="E33" s="23" t="s">
        <v>50</v>
      </c>
      <c r="F33" s="25">
        <f>F30/F20</f>
        <v>1.655183090909091</v>
      </c>
      <c r="G33" s="23" t="s">
        <v>46</v>
      </c>
      <c r="H33" s="24"/>
    </row>
    <row r="34" spans="1:7" ht="12.75">
      <c r="A34" s="3"/>
      <c r="B34" s="1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13"/>
      <c r="F36" s="3"/>
      <c r="G36" s="3"/>
    </row>
    <row r="37" ht="15">
      <c r="A37" s="26" t="s">
        <v>58</v>
      </c>
    </row>
    <row r="38" ht="12.75">
      <c r="A38" s="2" t="s">
        <v>33</v>
      </c>
    </row>
    <row r="39" ht="12.75">
      <c r="A39" s="2" t="s">
        <v>34</v>
      </c>
    </row>
    <row r="40" ht="12.75">
      <c r="A40" s="2" t="s">
        <v>35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</cp:lastModifiedBy>
  <cp:lastPrinted>2005-03-01T08:26:30Z</cp:lastPrinted>
  <dcterms:created xsi:type="dcterms:W3CDTF">2004-12-02T10:33:46Z</dcterms:created>
  <dcterms:modified xsi:type="dcterms:W3CDTF">2005-09-21T10:01:46Z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-1957664182</vt:i4>
  </property>
  <property fmtid="{D5CDD505-2E9C-101B-9397-08002B2CF9AE}" pid="3" name="_EmailSubject">
    <vt:lpwstr>porovnanie cesta vrs železnica-doplnenie</vt:lpwstr>
  </property>
  <property fmtid="{D5CDD505-2E9C-101B-9397-08002B2CF9AE}" pid="4" name="_ReviewingToolsShownOnce">
    <vt:lpwstr/>
  </property>
</Properties>
</file>